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18372" windowHeight="9552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10" i="1" l="1"/>
  <c r="C11" i="1"/>
  <c r="E50" i="1"/>
  <c r="C41" i="1"/>
  <c r="C42" i="1" s="1"/>
  <c r="C40" i="1"/>
  <c r="C39" i="1"/>
  <c r="D39" i="1" s="1"/>
  <c r="D38" i="1"/>
  <c r="C12" i="1"/>
  <c r="D25" i="1"/>
  <c r="D26" i="1"/>
  <c r="D27" i="1"/>
  <c r="D28" i="1"/>
  <c r="D29" i="1"/>
  <c r="D30" i="1"/>
  <c r="D31" i="1"/>
  <c r="D32" i="1"/>
  <c r="D33" i="1"/>
  <c r="D34" i="1"/>
  <c r="D24" i="1"/>
  <c r="C8" i="1"/>
  <c r="C7" i="1"/>
  <c r="C25" i="1"/>
  <c r="C26" i="1" s="1"/>
  <c r="C27" i="1" s="1"/>
  <c r="C28" i="1" s="1"/>
  <c r="C29" i="1" s="1"/>
  <c r="C30" i="1" s="1"/>
  <c r="C31" i="1" s="1"/>
  <c r="C32" i="1" s="1"/>
  <c r="C33" i="1" s="1"/>
  <c r="C34" i="1" s="1"/>
  <c r="C9" i="1"/>
  <c r="C17" i="1"/>
  <c r="C43" i="1" l="1"/>
  <c r="D42" i="1"/>
  <c r="D41" i="1"/>
  <c r="D40" i="1"/>
  <c r="C13" i="1"/>
  <c r="C15" i="1" s="1"/>
  <c r="C19" i="1" s="1"/>
  <c r="D43" i="1" l="1"/>
  <c r="C44" i="1"/>
  <c r="C20" i="1"/>
  <c r="C18" i="1"/>
  <c r="E26" i="1" l="1"/>
  <c r="E39" i="1"/>
  <c r="E43" i="1"/>
  <c r="E47" i="1"/>
  <c r="E40" i="1"/>
  <c r="E44" i="1"/>
  <c r="E48" i="1"/>
  <c r="E52" i="1" s="1"/>
  <c r="E41" i="1"/>
  <c r="E45" i="1"/>
  <c r="E38" i="1"/>
  <c r="E42" i="1"/>
  <c r="E46" i="1"/>
  <c r="D44" i="1"/>
  <c r="C45" i="1"/>
  <c r="E27" i="1"/>
  <c r="E33" i="1"/>
  <c r="E34" i="1"/>
  <c r="E31" i="1"/>
  <c r="E25" i="1"/>
  <c r="E24" i="1"/>
  <c r="E29" i="1"/>
  <c r="E32" i="1"/>
  <c r="E30" i="1"/>
  <c r="E28" i="1"/>
  <c r="F39" i="1" l="1"/>
  <c r="F46" i="1"/>
  <c r="F47" i="1"/>
  <c r="F38" i="1"/>
  <c r="F44" i="1"/>
  <c r="F45" i="1"/>
  <c r="F40" i="1"/>
  <c r="F41" i="1"/>
  <c r="F42" i="1"/>
  <c r="F48" i="1"/>
  <c r="F43" i="1"/>
  <c r="C46" i="1"/>
  <c r="D45" i="1"/>
  <c r="C47" i="1" l="1"/>
  <c r="D46" i="1"/>
  <c r="D47" i="1" l="1"/>
  <c r="C48" i="1"/>
  <c r="D48" i="1" l="1"/>
</calcChain>
</file>

<file path=xl/sharedStrings.xml><?xml version="1.0" encoding="utf-8"?>
<sst xmlns="http://schemas.openxmlformats.org/spreadsheetml/2006/main" count="30" uniqueCount="24">
  <si>
    <t>test de Richter (secondaire cassegrain)</t>
  </si>
  <si>
    <t>C1</t>
  </si>
  <si>
    <t>R1 rayon de courbure du secondaire</t>
  </si>
  <si>
    <t>R2 rayon courbure face arriere</t>
  </si>
  <si>
    <t>C2</t>
  </si>
  <si>
    <t>T  epaisseur centrale</t>
  </si>
  <si>
    <t>C</t>
  </si>
  <si>
    <t>N indice du verre a la longueur d'onde de controle</t>
  </si>
  <si>
    <t>P=C(N-1)</t>
  </si>
  <si>
    <t xml:space="preserve">A amplification secondaire </t>
  </si>
  <si>
    <t>Q</t>
  </si>
  <si>
    <t>L</t>
  </si>
  <si>
    <t>y</t>
  </si>
  <si>
    <t xml:space="preserve">Rayon du secondaire </t>
  </si>
  <si>
    <t>mm</t>
  </si>
  <si>
    <t>h</t>
  </si>
  <si>
    <t>calcul pour la source et le couteau mobile</t>
  </si>
  <si>
    <t>AL  hyperbole</t>
  </si>
  <si>
    <t>AL  totale</t>
  </si>
  <si>
    <t>Calcul pour la source Fixe</t>
  </si>
  <si>
    <t>LA (mm)</t>
  </si>
  <si>
    <t>jean dijon</t>
  </si>
  <si>
    <t>les cases grisées sont à renseigner</t>
  </si>
  <si>
    <t>bequiv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</si>
</sst>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2" borderId="0" xfId="0" applyFill="1"/>
    <xf numFmtId="0" fontId="0" fillId="0" borderId="0" xfId="0" applyFill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11" fontId="0" fillId="2" borderId="0" xfId="0" applyNumberFormat="1" applyFill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Aberration spherique test Richter 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circle"/>
            <c:size val="2"/>
          </c:marker>
          <c:xVal>
            <c:numRef>
              <c:f>Feuil1!$D$24:$D$34</c:f>
              <c:numCache>
                <c:formatCode>General</c:formatCode>
                <c:ptCount val="11"/>
                <c:pt idx="0">
                  <c:v>0</c:v>
                </c:pt>
                <c:pt idx="1">
                  <c:v>4.5720000000000001</c:v>
                </c:pt>
                <c:pt idx="2">
                  <c:v>9.1440000000000001</c:v>
                </c:pt>
                <c:pt idx="3">
                  <c:v>13.716000000000001</c:v>
                </c:pt>
                <c:pt idx="4">
                  <c:v>18.288</c:v>
                </c:pt>
                <c:pt idx="5">
                  <c:v>22.86</c:v>
                </c:pt>
                <c:pt idx="6">
                  <c:v>27.431999999999999</c:v>
                </c:pt>
                <c:pt idx="7">
                  <c:v>32.003999999999998</c:v>
                </c:pt>
                <c:pt idx="8">
                  <c:v>36.575999999999993</c:v>
                </c:pt>
                <c:pt idx="9">
                  <c:v>41.147999999999996</c:v>
                </c:pt>
                <c:pt idx="10">
                  <c:v>45.719999999999992</c:v>
                </c:pt>
              </c:numCache>
            </c:numRef>
          </c:xVal>
          <c:yVal>
            <c:numRef>
              <c:f>Feuil1!$E$24:$E$34</c:f>
              <c:numCache>
                <c:formatCode>General</c:formatCode>
                <c:ptCount val="11"/>
                <c:pt idx="0">
                  <c:v>0</c:v>
                </c:pt>
                <c:pt idx="1">
                  <c:v>4.3451798873797534E-2</c:v>
                </c:pt>
                <c:pt idx="2">
                  <c:v>0.17380719549519014</c:v>
                </c:pt>
                <c:pt idx="3">
                  <c:v>0.39106618986417785</c:v>
                </c:pt>
                <c:pt idx="4">
                  <c:v>0.69522878198076055</c:v>
                </c:pt>
                <c:pt idx="5">
                  <c:v>1.0862949718449382</c:v>
                </c:pt>
                <c:pt idx="6">
                  <c:v>1.564264759456711</c:v>
                </c:pt>
                <c:pt idx="7">
                  <c:v>2.1291381448160784</c:v>
                </c:pt>
                <c:pt idx="8">
                  <c:v>2.7809151279230413</c:v>
                </c:pt>
                <c:pt idx="9">
                  <c:v>3.5195957087775995</c:v>
                </c:pt>
                <c:pt idx="10">
                  <c:v>4.3451798873797518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333760"/>
        <c:axId val="239335680"/>
      </c:scatterChart>
      <c:valAx>
        <c:axId val="23933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/>
                  <a:t>zone mm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fr-FR"/>
          </a:p>
        </c:txPr>
        <c:crossAx val="239335680"/>
        <c:crosses val="autoZero"/>
        <c:crossBetween val="midCat"/>
      </c:valAx>
      <c:valAx>
        <c:axId val="239335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Tirage Foucault (mm)</a:t>
                </a:r>
              </a:p>
            </c:rich>
          </c:tx>
          <c:layout>
            <c:manualLayout>
              <c:xMode val="edge"/>
              <c:yMode val="edge"/>
              <c:x val="1.6069788797061526E-2"/>
              <c:y val="0.3160992814899986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fr-FR"/>
          </a:p>
        </c:txPr>
        <c:crossAx val="2393337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739140</xdr:colOff>
      <xdr:row>13</xdr:row>
      <xdr:rowOff>304800</xdr:rowOff>
    </xdr:from>
    <xdr:to>
      <xdr:col>13</xdr:col>
      <xdr:colOff>723900</xdr:colOff>
      <xdr:row>36</xdr:row>
      <xdr:rowOff>38100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2"/>
  <sheetViews>
    <sheetView tabSelected="1" workbookViewId="0">
      <selection activeCell="E50" sqref="E50"/>
    </sheetView>
  </sheetViews>
  <sheetFormatPr baseColWidth="10" defaultRowHeight="14.4" x14ac:dyDescent="0.3"/>
  <cols>
    <col min="2" max="2" width="30.44140625" customWidth="1"/>
  </cols>
  <sheetData>
    <row r="2" spans="2:10" ht="21" x14ac:dyDescent="0.4">
      <c r="C2" s="7" t="s">
        <v>0</v>
      </c>
      <c r="D2" s="1"/>
      <c r="E2" s="1"/>
    </row>
    <row r="3" spans="2:10" ht="21.6" thickBot="1" x14ac:dyDescent="0.45">
      <c r="C3" s="7"/>
      <c r="D3" s="1"/>
      <c r="E3" s="1"/>
    </row>
    <row r="4" spans="2:10" ht="16.2" thickBot="1" x14ac:dyDescent="0.35">
      <c r="B4" t="s">
        <v>21</v>
      </c>
      <c r="C4" s="1"/>
      <c r="D4" s="1"/>
      <c r="E4" s="1"/>
      <c r="H4" s="8" t="s">
        <v>22</v>
      </c>
      <c r="I4" s="9"/>
      <c r="J4" s="10"/>
    </row>
    <row r="5" spans="2:10" ht="15.6" x14ac:dyDescent="0.3">
      <c r="C5" s="1"/>
      <c r="D5" s="1"/>
      <c r="E5" s="1"/>
    </row>
    <row r="7" spans="2:10" ht="18" x14ac:dyDescent="0.35">
      <c r="B7" s="4" t="s">
        <v>13</v>
      </c>
      <c r="C7" s="2">
        <f>1.8*25.4</f>
        <v>45.72</v>
      </c>
      <c r="D7" t="s">
        <v>14</v>
      </c>
      <c r="H7" s="11"/>
    </row>
    <row r="8" spans="2:10" x14ac:dyDescent="0.3">
      <c r="B8" s="4" t="s">
        <v>2</v>
      </c>
      <c r="C8" s="2">
        <f>33.33*25.4</f>
        <v>846.58199999999988</v>
      </c>
      <c r="D8" t="s">
        <v>14</v>
      </c>
    </row>
    <row r="9" spans="2:10" x14ac:dyDescent="0.3">
      <c r="B9" t="s">
        <v>1</v>
      </c>
      <c r="C9">
        <f>1/C8</f>
        <v>1.1812204842531499E-3</v>
      </c>
    </row>
    <row r="10" spans="2:10" x14ac:dyDescent="0.3">
      <c r="B10" s="4" t="s">
        <v>3</v>
      </c>
      <c r="C10" s="13">
        <f>1.2*C8</f>
        <v>1015.8983999999998</v>
      </c>
      <c r="D10" t="s">
        <v>14</v>
      </c>
    </row>
    <row r="11" spans="2:10" x14ac:dyDescent="0.3">
      <c r="B11" t="s">
        <v>4</v>
      </c>
      <c r="C11" s="3">
        <f>1/C10</f>
        <v>9.8435040354429167E-4</v>
      </c>
    </row>
    <row r="12" spans="2:10" x14ac:dyDescent="0.3">
      <c r="B12" s="4" t="s">
        <v>5</v>
      </c>
      <c r="C12" s="2">
        <f>0.6*25.4</f>
        <v>15.239999999999998</v>
      </c>
      <c r="D12" t="s">
        <v>14</v>
      </c>
    </row>
    <row r="13" spans="2:10" x14ac:dyDescent="0.3">
      <c r="B13" t="s">
        <v>6</v>
      </c>
      <c r="C13">
        <f>C9-C11+C12*C9*C11</f>
        <v>2.1459015998058267E-4</v>
      </c>
    </row>
    <row r="14" spans="2:10" ht="28.8" x14ac:dyDescent="0.3">
      <c r="B14" s="5" t="s">
        <v>7</v>
      </c>
      <c r="C14" s="3">
        <v>1.474</v>
      </c>
    </row>
    <row r="15" spans="2:10" x14ac:dyDescent="0.3">
      <c r="B15" t="s">
        <v>8</v>
      </c>
      <c r="C15">
        <f>C13*(C14-1)</f>
        <v>1.0171573583079618E-4</v>
      </c>
    </row>
    <row r="16" spans="2:10" x14ac:dyDescent="0.3">
      <c r="B16" s="4" t="s">
        <v>9</v>
      </c>
      <c r="C16">
        <v>4</v>
      </c>
    </row>
    <row r="17" spans="2:5" x14ac:dyDescent="0.3">
      <c r="B17" t="s">
        <v>10</v>
      </c>
      <c r="C17">
        <f>((C16+1)/(C16-1))^2</f>
        <v>2.7777777777777781</v>
      </c>
    </row>
    <row r="18" spans="2:5" x14ac:dyDescent="0.3">
      <c r="B18" t="s">
        <v>17</v>
      </c>
      <c r="C18">
        <f>0.5*C14*C17*C9^3/(C9+C15)^2</f>
        <v>2.0499712177984761E-3</v>
      </c>
    </row>
    <row r="19" spans="2:5" x14ac:dyDescent="0.3">
      <c r="B19" t="s">
        <v>11</v>
      </c>
      <c r="C19">
        <f>(1-C9*C12)/(C9+C15)</f>
        <v>765.43025635033302</v>
      </c>
    </row>
    <row r="20" spans="2:5" x14ac:dyDescent="0.3">
      <c r="B20" t="s">
        <v>18</v>
      </c>
      <c r="C20">
        <f>(0.5*C14*C17*C9^3+C14*C13*C15*(1-C9*C12)*(C14*C13+C9))/(C9+C15)^2</f>
        <v>2.0787167578775333E-3</v>
      </c>
    </row>
    <row r="23" spans="2:5" ht="31.2" x14ac:dyDescent="0.3">
      <c r="B23" s="12" t="s">
        <v>16</v>
      </c>
      <c r="C23" t="s">
        <v>12</v>
      </c>
      <c r="D23" t="s">
        <v>15</v>
      </c>
      <c r="E23" t="s">
        <v>20</v>
      </c>
    </row>
    <row r="24" spans="2:5" x14ac:dyDescent="0.3">
      <c r="C24">
        <v>0</v>
      </c>
      <c r="D24">
        <f>C24*C$7</f>
        <v>0</v>
      </c>
      <c r="E24">
        <f>C$20*C24^2*C$7^2</f>
        <v>0</v>
      </c>
    </row>
    <row r="25" spans="2:5" x14ac:dyDescent="0.3">
      <c r="C25">
        <f>C24+0.1</f>
        <v>0.1</v>
      </c>
      <c r="D25">
        <f t="shared" ref="D25:D34" si="0">C25*C$7</f>
        <v>4.5720000000000001</v>
      </c>
      <c r="E25">
        <f t="shared" ref="E25:E34" si="1">C$20*C25^2*C$7^2</f>
        <v>4.3451798873797534E-2</v>
      </c>
    </row>
    <row r="26" spans="2:5" x14ac:dyDescent="0.3">
      <c r="C26">
        <f t="shared" ref="C26:C33" si="2">C25+0.1</f>
        <v>0.2</v>
      </c>
      <c r="D26">
        <f t="shared" si="0"/>
        <v>9.1440000000000001</v>
      </c>
      <c r="E26">
        <f t="shared" si="1"/>
        <v>0.17380719549519014</v>
      </c>
    </row>
    <row r="27" spans="2:5" x14ac:dyDescent="0.3">
      <c r="C27">
        <f t="shared" si="2"/>
        <v>0.30000000000000004</v>
      </c>
      <c r="D27">
        <f t="shared" si="0"/>
        <v>13.716000000000001</v>
      </c>
      <c r="E27">
        <f t="shared" si="1"/>
        <v>0.39106618986417785</v>
      </c>
    </row>
    <row r="28" spans="2:5" x14ac:dyDescent="0.3">
      <c r="C28">
        <f t="shared" si="2"/>
        <v>0.4</v>
      </c>
      <c r="D28">
        <f t="shared" si="0"/>
        <v>18.288</v>
      </c>
      <c r="E28">
        <f t="shared" si="1"/>
        <v>0.69522878198076055</v>
      </c>
    </row>
    <row r="29" spans="2:5" x14ac:dyDescent="0.3">
      <c r="C29">
        <f t="shared" si="2"/>
        <v>0.5</v>
      </c>
      <c r="D29">
        <f t="shared" si="0"/>
        <v>22.86</v>
      </c>
      <c r="E29">
        <f t="shared" si="1"/>
        <v>1.0862949718449382</v>
      </c>
    </row>
    <row r="30" spans="2:5" x14ac:dyDescent="0.3">
      <c r="C30">
        <f t="shared" si="2"/>
        <v>0.6</v>
      </c>
      <c r="D30">
        <f t="shared" si="0"/>
        <v>27.431999999999999</v>
      </c>
      <c r="E30">
        <f t="shared" si="1"/>
        <v>1.564264759456711</v>
      </c>
    </row>
    <row r="31" spans="2:5" x14ac:dyDescent="0.3">
      <c r="C31">
        <f t="shared" si="2"/>
        <v>0.7</v>
      </c>
      <c r="D31">
        <f t="shared" si="0"/>
        <v>32.003999999999998</v>
      </c>
      <c r="E31">
        <f t="shared" si="1"/>
        <v>2.1291381448160784</v>
      </c>
    </row>
    <row r="32" spans="2:5" x14ac:dyDescent="0.3">
      <c r="C32">
        <f>C31+0.1</f>
        <v>0.79999999999999993</v>
      </c>
      <c r="D32">
        <f t="shared" si="0"/>
        <v>36.575999999999993</v>
      </c>
      <c r="E32">
        <f t="shared" si="1"/>
        <v>2.7809151279230413</v>
      </c>
    </row>
    <row r="33" spans="2:6" x14ac:dyDescent="0.3">
      <c r="C33">
        <f t="shared" si="2"/>
        <v>0.89999999999999991</v>
      </c>
      <c r="D33">
        <f t="shared" si="0"/>
        <v>41.147999999999996</v>
      </c>
      <c r="E33">
        <f t="shared" si="1"/>
        <v>3.5195957087775995</v>
      </c>
    </row>
    <row r="34" spans="2:6" x14ac:dyDescent="0.3">
      <c r="C34">
        <f>C33+0.1</f>
        <v>0.99999999999999989</v>
      </c>
      <c r="D34">
        <f t="shared" si="0"/>
        <v>45.719999999999992</v>
      </c>
      <c r="E34">
        <f t="shared" si="1"/>
        <v>4.3451798873797518</v>
      </c>
    </row>
    <row r="36" spans="2:6" ht="15.6" x14ac:dyDescent="0.3">
      <c r="B36" s="14" t="s">
        <v>19</v>
      </c>
    </row>
    <row r="37" spans="2:6" x14ac:dyDescent="0.3">
      <c r="C37" t="s">
        <v>12</v>
      </c>
      <c r="D37" t="s">
        <v>15</v>
      </c>
      <c r="E37" t="s">
        <v>20</v>
      </c>
    </row>
    <row r="38" spans="2:6" x14ac:dyDescent="0.3">
      <c r="C38">
        <v>0</v>
      </c>
      <c r="D38">
        <f>C38*C$7</f>
        <v>0</v>
      </c>
      <c r="E38">
        <f>2*C$20*C38^2*C$7^2</f>
        <v>0</v>
      </c>
      <c r="F38">
        <f t="shared" ref="F38:F48" si="3">E$52*D38*D38/C$8</f>
        <v>0</v>
      </c>
    </row>
    <row r="39" spans="2:6" x14ac:dyDescent="0.3">
      <c r="C39">
        <f>C38+0.1</f>
        <v>0.1</v>
      </c>
      <c r="D39">
        <f t="shared" ref="D39:D48" si="4">C39*C$7</f>
        <v>4.5720000000000001</v>
      </c>
      <c r="E39">
        <f t="shared" ref="E39:E48" si="5">2*C$20*C39^2*C$7^2</f>
        <v>8.6903597747595068E-2</v>
      </c>
      <c r="F39">
        <f t="shared" si="3"/>
        <v>8.6903597747595082E-2</v>
      </c>
    </row>
    <row r="40" spans="2:6" x14ac:dyDescent="0.3">
      <c r="C40">
        <f t="shared" ref="C40:C45" si="6">C39+0.1</f>
        <v>0.2</v>
      </c>
      <c r="D40">
        <f t="shared" si="4"/>
        <v>9.1440000000000001</v>
      </c>
      <c r="E40">
        <f t="shared" si="5"/>
        <v>0.34761439099038027</v>
      </c>
      <c r="F40">
        <f t="shared" si="3"/>
        <v>0.34761439099038033</v>
      </c>
    </row>
    <row r="41" spans="2:6" x14ac:dyDescent="0.3">
      <c r="C41">
        <f t="shared" si="6"/>
        <v>0.30000000000000004</v>
      </c>
      <c r="D41">
        <f t="shared" si="4"/>
        <v>13.716000000000001</v>
      </c>
      <c r="E41">
        <f t="shared" si="5"/>
        <v>0.7821323797283557</v>
      </c>
      <c r="F41">
        <f t="shared" si="3"/>
        <v>0.7821323797283557</v>
      </c>
    </row>
    <row r="42" spans="2:6" x14ac:dyDescent="0.3">
      <c r="C42">
        <f t="shared" si="6"/>
        <v>0.4</v>
      </c>
      <c r="D42">
        <f t="shared" si="4"/>
        <v>18.288</v>
      </c>
      <c r="E42">
        <f t="shared" si="5"/>
        <v>1.3904575639615211</v>
      </c>
      <c r="F42">
        <f t="shared" si="3"/>
        <v>1.3904575639615213</v>
      </c>
    </row>
    <row r="43" spans="2:6" x14ac:dyDescent="0.3">
      <c r="C43">
        <f t="shared" si="6"/>
        <v>0.5</v>
      </c>
      <c r="D43">
        <f t="shared" si="4"/>
        <v>22.86</v>
      </c>
      <c r="E43">
        <f t="shared" si="5"/>
        <v>2.1725899436898763</v>
      </c>
      <c r="F43">
        <f t="shared" si="3"/>
        <v>2.1725899436898768</v>
      </c>
    </row>
    <row r="44" spans="2:6" x14ac:dyDescent="0.3">
      <c r="C44">
        <f t="shared" si="6"/>
        <v>0.6</v>
      </c>
      <c r="D44">
        <f t="shared" si="4"/>
        <v>27.431999999999999</v>
      </c>
      <c r="E44">
        <f t="shared" si="5"/>
        <v>3.1285295189134219</v>
      </c>
      <c r="F44">
        <f t="shared" si="3"/>
        <v>3.1285295189134228</v>
      </c>
    </row>
    <row r="45" spans="2:6" x14ac:dyDescent="0.3">
      <c r="C45">
        <f t="shared" si="6"/>
        <v>0.7</v>
      </c>
      <c r="D45">
        <f t="shared" si="4"/>
        <v>32.003999999999998</v>
      </c>
      <c r="E45">
        <f t="shared" si="5"/>
        <v>4.2582762896321569</v>
      </c>
      <c r="F45">
        <f t="shared" si="3"/>
        <v>4.2582762896321578</v>
      </c>
    </row>
    <row r="46" spans="2:6" x14ac:dyDescent="0.3">
      <c r="C46">
        <f>C45+0.1</f>
        <v>0.79999999999999993</v>
      </c>
      <c r="D46">
        <f t="shared" si="4"/>
        <v>36.575999999999993</v>
      </c>
      <c r="E46">
        <f t="shared" si="5"/>
        <v>5.5618302558460826</v>
      </c>
      <c r="F46">
        <f t="shared" si="3"/>
        <v>5.5618302558460826</v>
      </c>
    </row>
    <row r="47" spans="2:6" x14ac:dyDescent="0.3">
      <c r="C47">
        <f t="shared" ref="C47" si="7">C46+0.1</f>
        <v>0.89999999999999991</v>
      </c>
      <c r="D47">
        <f t="shared" si="4"/>
        <v>41.147999999999996</v>
      </c>
      <c r="E47">
        <f t="shared" si="5"/>
        <v>7.0391914175551991</v>
      </c>
      <c r="F47">
        <f t="shared" si="3"/>
        <v>7.0391914175551999</v>
      </c>
    </row>
    <row r="48" spans="2:6" x14ac:dyDescent="0.3">
      <c r="C48">
        <f>C47+0.1</f>
        <v>0.99999999999999989</v>
      </c>
      <c r="D48">
        <f t="shared" si="4"/>
        <v>45.719999999999992</v>
      </c>
      <c r="E48">
        <f t="shared" si="5"/>
        <v>8.6903597747595036</v>
      </c>
      <c r="F48">
        <f t="shared" si="3"/>
        <v>8.6903597747595036</v>
      </c>
    </row>
    <row r="50" spans="4:5" x14ac:dyDescent="0.3">
      <c r="E50">
        <f>D48*D48/C8</f>
        <v>2.4691269126912685</v>
      </c>
    </row>
    <row r="52" spans="4:5" ht="18" x14ac:dyDescent="0.35">
      <c r="D52" s="6" t="s">
        <v>23</v>
      </c>
      <c r="E52" s="6">
        <f>E48/E50</f>
        <v>3.5196083806349558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Jean</cp:lastModifiedBy>
  <dcterms:created xsi:type="dcterms:W3CDTF">2024-11-17T14:10:06Z</dcterms:created>
  <dcterms:modified xsi:type="dcterms:W3CDTF">2025-01-13T14:03:11Z</dcterms:modified>
</cp:coreProperties>
</file>